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5" windowWidth="19440" windowHeight="10035" activeTab="1"/>
  </bookViews>
  <sheets>
    <sheet name="Реестр" sheetId="1" r:id="rId1"/>
    <sheet name="Перечень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R15" i="2"/>
  <c r="K15"/>
  <c r="R14"/>
  <c r="K14"/>
  <c r="R13"/>
  <c r="K13"/>
  <c r="S12"/>
  <c r="Q12"/>
  <c r="P12"/>
  <c r="O12"/>
  <c r="L12"/>
  <c r="K12"/>
  <c r="J12"/>
  <c r="I12"/>
  <c r="R12" s="1"/>
  <c r="R11"/>
  <c r="Q11"/>
  <c r="K11"/>
  <c r="K10" s="1"/>
  <c r="S10"/>
  <c r="Q10"/>
  <c r="P10"/>
  <c r="O10"/>
  <c r="L10"/>
  <c r="J10"/>
  <c r="R10" s="1"/>
  <c r="I10"/>
  <c r="R9"/>
  <c r="S8"/>
  <c r="Q8"/>
  <c r="P8"/>
  <c r="O8"/>
  <c r="L8"/>
  <c r="K8"/>
  <c r="J8"/>
  <c r="R8" s="1"/>
  <c r="I8"/>
  <c r="D14" i="1"/>
  <c r="D13"/>
  <c r="D12"/>
  <c r="D11" s="1"/>
  <c r="S11"/>
  <c r="R11"/>
  <c r="Q11"/>
  <c r="P11"/>
  <c r="O11"/>
  <c r="N11"/>
  <c r="M11"/>
  <c r="L11"/>
  <c r="K11"/>
  <c r="J11"/>
  <c r="I11"/>
  <c r="H11"/>
  <c r="G11"/>
  <c r="F11"/>
  <c r="E11"/>
  <c r="D8"/>
  <c r="S7"/>
  <c r="R7"/>
  <c r="Q7"/>
  <c r="P7"/>
  <c r="O7"/>
  <c r="N7"/>
  <c r="M7"/>
  <c r="L7"/>
  <c r="K7"/>
  <c r="J7"/>
  <c r="I7"/>
  <c r="H7"/>
  <c r="G7"/>
  <c r="E7"/>
  <c r="S9"/>
  <c r="R9"/>
  <c r="Q9"/>
  <c r="P9"/>
  <c r="O9"/>
  <c r="N9"/>
  <c r="M9"/>
  <c r="L9"/>
  <c r="K9"/>
  <c r="J9"/>
  <c r="I9"/>
  <c r="H9"/>
  <c r="G9"/>
  <c r="F9"/>
  <c r="E9"/>
  <c r="D9"/>
  <c r="D7" l="1"/>
</calcChain>
</file>

<file path=xl/sharedStrings.xml><?xml version="1.0" encoding="utf-8"?>
<sst xmlns="http://schemas.openxmlformats.org/spreadsheetml/2006/main" count="136" uniqueCount="70">
  <si>
    <t>X</t>
  </si>
  <si>
    <t>Каменные, кирпичные</t>
  </si>
  <si>
    <t>РО</t>
  </si>
  <si>
    <t>Деревянные</t>
  </si>
  <si>
    <t>№ п/п</t>
  </si>
  <si>
    <t>Адрес МКД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</si>
  <si>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</si>
  <si>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</si>
  <si>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</si>
  <si>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</si>
  <si>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</si>
  <si>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МКД:</t>
  </si>
  <si>
    <t>Количество жителей, зарегистрированных в МКД на дату утверждения краткосрочного плана</t>
  </si>
  <si>
    <t>Способ формирования фонда капитального ремонта (РО - счет регионального оператора, СС - специальный счет)</t>
  </si>
  <si>
    <t>Стоимость капитального ремонта</t>
  </si>
  <si>
    <t>Удельная стоимость капитального ремонта 1 кв. м. общей площади помещений МКД</t>
  </si>
  <si>
    <t>Предельная стоимость капитального ремонта 1 кв. м. общей площади помещений МКД</t>
  </si>
  <si>
    <t>Плановая дата завершения работ</t>
  </si>
  <si>
    <t>ввода в эксплуатацию</t>
  </si>
  <si>
    <t>завершение последнего капитального ремонта</t>
  </si>
  <si>
    <t>всего:</t>
  </si>
  <si>
    <t>в том числе жилых помещений, находящихся в собственности граждан</t>
  </si>
  <si>
    <t>за счет средств бюджета субъекта Российской Федерации</t>
  </si>
  <si>
    <t>за счет средств местного бюджета</t>
  </si>
  <si>
    <t>за счет средств собственников помещений в МКД</t>
  </si>
  <si>
    <t>кв.м</t>
  </si>
  <si>
    <t>чел.</t>
  </si>
  <si>
    <t>руб.</t>
  </si>
  <si>
    <t>руб./кв.м</t>
  </si>
  <si>
    <t>Стоимость капитального ремонта ВСЕГО</t>
  </si>
  <si>
    <t>виды, установленные ч.1 ст.166 Жилищного Кодекса РФ</t>
  </si>
  <si>
    <t>виды, установленные нормативным правовым актом субъекта РФ</t>
  </si>
  <si>
    <t>ремонт внутридомовых инженерных систем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</si>
  <si>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</si>
  <si>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</si>
  <si>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</si>
  <si>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</si>
  <si>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</si>
  <si>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утепление фасадов</t>
  </si>
  <si>
    <t>переустройству невентилируемой крыши на вентилируемую крышу, устройству выходов на кровлю</t>
  </si>
  <si>
    <t>установка коллективных (общедомовых) ПУ и УУ</t>
  </si>
  <si>
    <t>другие виды</t>
  </si>
  <si>
    <t>ед.</t>
  </si>
  <si>
    <t>кв.м.</t>
  </si>
  <si>
    <t>куб.м.</t>
  </si>
  <si>
    <t>п Асерхово пр-кт Лесной д.12</t>
  </si>
  <si>
    <t>п Асерхово ул Лесной проспект д.8</t>
  </si>
  <si>
    <t>п Асерхово ул Железнодорожная д.2</t>
  </si>
  <si>
    <t>п Асерхово пр-кт Лесной д.2</t>
  </si>
  <si>
    <t>п Асерхово пр-кт Лесной д.6</t>
  </si>
  <si>
    <t>Итого по Асерховское на 2017 год</t>
  </si>
  <si>
    <t>Итого по Асерховское на 2018 год</t>
  </si>
  <si>
    <t>Итого по Асерховское на 2019 год</t>
  </si>
  <si>
    <t>10.2017</t>
  </si>
  <si>
    <t>1956</t>
  </si>
  <si>
    <t>2</t>
  </si>
  <si>
    <t>1</t>
  </si>
  <si>
    <t>10.2018</t>
  </si>
  <si>
    <t>1950</t>
  </si>
  <si>
    <t>06.2019</t>
  </si>
  <si>
    <t>1962</t>
  </si>
  <si>
    <t>05.2019</t>
  </si>
  <si>
    <t>07.2019</t>
  </si>
  <si>
    <t>еализации региональной программы капитального ремонта МКД , расположенных на территории МО асерховское на 2017-19 гг.</t>
  </si>
  <si>
    <t>Приложение №1 к постановлению от 03.03.2017 №14а</t>
  </si>
  <si>
    <t>Краткосрочный план реализации региональной программы капитального ремонта МКД , расположенных на территории МО Асерховское на 2017-2019 гг.</t>
  </si>
  <si>
    <t>Приложение №2 к постановлению администрации МО Асерховское от 03.03.2017 №14а</t>
  </si>
  <si>
    <t>Сведения о многоквартирных домах, включенных в краткосрочный план реализации региональной программы капитального ремонта МКД , расположенных на территории МО Асерховское на 2017-2019 гг.</t>
  </si>
  <si>
    <t>Глава администрации МО Асерховское</t>
  </si>
  <si>
    <t>С.Е. Захарова</t>
  </si>
</sst>
</file>

<file path=xl/styles.xml><?xml version="1.0" encoding="utf-8"?>
<styleSheet xmlns="http://schemas.openxmlformats.org/spreadsheetml/2006/main">
  <numFmts count="4">
    <numFmt numFmtId="164" formatCode="###\ ###\ ###\ ##0"/>
    <numFmt numFmtId="165" formatCode="###\ ###\ ###\ ##0.00"/>
    <numFmt numFmtId="166" formatCode="###,###,###,##0"/>
    <numFmt numFmtId="167" formatCode="###,###,###,##0.00"/>
  </numFmts>
  <fonts count="1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0" fontId="3" fillId="0" borderId="0"/>
    <xf numFmtId="0" fontId="4" fillId="0" borderId="0"/>
    <xf numFmtId="0" fontId="1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10" fillId="0" borderId="0"/>
    <xf numFmtId="0" fontId="8" fillId="0" borderId="0"/>
  </cellStyleXfs>
  <cellXfs count="62">
    <xf numFmtId="0" fontId="0" fillId="0" borderId="0" xfId="0"/>
    <xf numFmtId="0" fontId="0" fillId="0" borderId="0" xfId="0" applyFill="1"/>
    <xf numFmtId="0" fontId="5" fillId="0" borderId="1" xfId="2" applyFont="1" applyFill="1" applyBorder="1" applyAlignment="1">
      <alignment horizontal="center"/>
    </xf>
    <xf numFmtId="0" fontId="6" fillId="0" borderId="1" xfId="0" applyFont="1" applyFill="1" applyBorder="1" applyAlignment="1">
      <alignment horizontal="left" vertical="center"/>
    </xf>
    <xf numFmtId="4" fontId="2" fillId="0" borderId="1" xfId="1" applyNumberFormat="1" applyFont="1" applyFill="1" applyBorder="1" applyAlignment="1">
      <alignment horizontal="right"/>
    </xf>
    <xf numFmtId="0" fontId="2" fillId="0" borderId="1" xfId="0" quotePrefix="1" applyFont="1" applyFill="1" applyBorder="1" applyAlignment="1">
      <alignment horizontal="center"/>
    </xf>
    <xf numFmtId="0" fontId="0" fillId="0" borderId="0" xfId="0" applyFont="1" applyFill="1"/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left"/>
    </xf>
    <xf numFmtId="1" fontId="2" fillId="0" borderId="1" xfId="1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right"/>
    </xf>
    <xf numFmtId="2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wrapText="1"/>
    </xf>
    <xf numFmtId="4" fontId="6" fillId="0" borderId="1" xfId="9" applyNumberFormat="1" applyFont="1" applyFill="1" applyBorder="1" applyAlignment="1">
      <alignment horizontal="center" vertical="center"/>
    </xf>
    <xf numFmtId="4" fontId="6" fillId="0" borderId="1" xfId="9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/>
    </xf>
    <xf numFmtId="4" fontId="2" fillId="0" borderId="1" xfId="0" applyNumberFormat="1" applyFont="1" applyFill="1" applyBorder="1"/>
    <xf numFmtId="0" fontId="2" fillId="0" borderId="1" xfId="0" applyNumberFormat="1" applyFont="1" applyFill="1" applyBorder="1"/>
    <xf numFmtId="1" fontId="6" fillId="0" borderId="1" xfId="0" applyNumberFormat="1" applyFont="1" applyFill="1" applyBorder="1" applyAlignment="1"/>
    <xf numFmtId="4" fontId="6" fillId="0" borderId="1" xfId="0" applyNumberFormat="1" applyFont="1" applyFill="1" applyBorder="1" applyAlignment="1"/>
    <xf numFmtId="165" fontId="0" fillId="0" borderId="1" xfId="0" applyNumberFormat="1" applyFill="1" applyBorder="1" applyAlignment="1">
      <alignment wrapText="1"/>
    </xf>
    <xf numFmtId="0" fontId="2" fillId="0" borderId="1" xfId="0" applyNumberFormat="1" applyFont="1" applyFill="1" applyBorder="1" applyAlignment="1">
      <alignment horizontal="right"/>
    </xf>
    <xf numFmtId="167" fontId="6" fillId="0" borderId="1" xfId="0" applyNumberFormat="1" applyFont="1" applyFill="1" applyBorder="1" applyAlignment="1">
      <alignment wrapText="1"/>
    </xf>
    <xf numFmtId="0" fontId="6" fillId="0" borderId="1" xfId="5" applyFont="1" applyFill="1" applyBorder="1" applyAlignment="1">
      <alignment horizontal="center"/>
    </xf>
    <xf numFmtId="0" fontId="6" fillId="0" borderId="1" xfId="5" applyFont="1" applyFill="1" applyBorder="1" applyAlignment="1">
      <alignment horizontal="center" wrapText="1"/>
    </xf>
    <xf numFmtId="166" fontId="6" fillId="0" borderId="1" xfId="5" applyNumberFormat="1" applyFont="1" applyFill="1" applyBorder="1" applyAlignment="1">
      <alignment horizontal="center"/>
    </xf>
    <xf numFmtId="4" fontId="6" fillId="0" borderId="1" xfId="5" applyNumberFormat="1" applyFont="1" applyFill="1" applyBorder="1" applyAlignment="1">
      <alignment horizontal="center"/>
    </xf>
    <xf numFmtId="3" fontId="6" fillId="0" borderId="1" xfId="5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right"/>
    </xf>
    <xf numFmtId="4" fontId="2" fillId="0" borderId="1" xfId="0" applyNumberFormat="1" applyFont="1" applyFill="1" applyBorder="1" applyAlignment="1">
      <alignment horizontal="right" vertical="center"/>
    </xf>
    <xf numFmtId="165" fontId="6" fillId="0" borderId="1" xfId="0" applyNumberFormat="1" applyFont="1" applyFill="1" applyBorder="1" applyAlignment="1">
      <alignment horizontal="right"/>
    </xf>
    <xf numFmtId="4" fontId="6" fillId="0" borderId="1" xfId="0" applyNumberFormat="1" applyFont="1" applyFill="1" applyBorder="1"/>
    <xf numFmtId="3" fontId="2" fillId="0" borderId="1" xfId="0" quotePrefix="1" applyNumberFormat="1" applyFont="1" applyFill="1" applyBorder="1" applyAlignment="1">
      <alignment horizontal="center" vertical="center"/>
    </xf>
    <xf numFmtId="166" fontId="6" fillId="0" borderId="1" xfId="0" applyNumberFormat="1" applyFont="1" applyFill="1" applyBorder="1" applyAlignment="1">
      <alignment horizontal="left"/>
    </xf>
    <xf numFmtId="4" fontId="6" fillId="0" borderId="1" xfId="5" applyNumberFormat="1" applyFont="1" applyFill="1" applyBorder="1" applyAlignment="1">
      <alignment horizontal="right"/>
    </xf>
    <xf numFmtId="1" fontId="2" fillId="0" borderId="1" xfId="0" applyNumberFormat="1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left" vertical="center"/>
    </xf>
    <xf numFmtId="0" fontId="0" fillId="0" borderId="0" xfId="0" applyFill="1" applyAlignment="1"/>
    <xf numFmtId="0" fontId="13" fillId="0" borderId="2" xfId="0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14" fillId="0" borderId="0" xfId="0" applyFont="1" applyFill="1" applyBorder="1" applyAlignment="1">
      <alignment horizontal="left" vertical="center"/>
    </xf>
    <xf numFmtId="0" fontId="15" fillId="0" borderId="0" xfId="0" applyFont="1" applyFill="1"/>
    <xf numFmtId="0" fontId="16" fillId="0" borderId="0" xfId="0" applyFont="1" applyFill="1" applyBorder="1" applyAlignment="1">
      <alignment horizontal="center" wrapText="1"/>
    </xf>
  </cellXfs>
  <cellStyles count="10">
    <cellStyle name="Excel Built-in Normal 2" xfId="8"/>
    <cellStyle name="Обычный" xfId="0" builtinId="0"/>
    <cellStyle name="Обычный 10" xfId="4"/>
    <cellStyle name="Обычный 14" xfId="7"/>
    <cellStyle name="Обычный 19" xfId="6"/>
    <cellStyle name="Обычный 2" xfId="3"/>
    <cellStyle name="Обычный 3" xfId="1"/>
    <cellStyle name="Обычный 5" xfId="9"/>
    <cellStyle name="Обычный 7" xfId="5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7"/>
  <sheetViews>
    <sheetView topLeftCell="C1" workbookViewId="0">
      <selection activeCell="G34" sqref="G34"/>
    </sheetView>
  </sheetViews>
  <sheetFormatPr defaultRowHeight="15"/>
  <cols>
    <col min="1" max="1" width="9.140625" style="1" hidden="1" customWidth="1"/>
    <col min="2" max="2" width="8" style="1" customWidth="1"/>
    <col min="3" max="3" width="49.85546875" style="1" customWidth="1"/>
    <col min="4" max="4" width="15.42578125" style="1" customWidth="1"/>
    <col min="5" max="5" width="14.85546875" style="1" customWidth="1"/>
    <col min="6" max="6" width="12" style="1" customWidth="1"/>
    <col min="7" max="7" width="13.5703125" style="1" customWidth="1"/>
    <col min="8" max="8" width="11.85546875" style="1" customWidth="1"/>
    <col min="9" max="9" width="14.42578125" style="1" customWidth="1"/>
    <col min="10" max="10" width="17.42578125" style="1" customWidth="1"/>
    <col min="11" max="11" width="15.28515625" style="1" customWidth="1"/>
    <col min="12" max="12" width="11.85546875" style="1" customWidth="1"/>
    <col min="13" max="13" width="13.5703125" style="1" customWidth="1"/>
    <col min="14" max="14" width="12.28515625" style="1" customWidth="1"/>
    <col min="15" max="15" width="14" style="1" customWidth="1"/>
    <col min="16" max="16" width="12.7109375" style="1" customWidth="1"/>
    <col min="17" max="17" width="16.28515625" style="1" customWidth="1"/>
    <col min="18" max="18" width="13.7109375" style="1" customWidth="1"/>
    <col min="19" max="19" width="13.140625" style="1" customWidth="1"/>
    <col min="20" max="20" width="23.28515625" style="1" customWidth="1"/>
    <col min="21" max="16384" width="9.140625" style="1"/>
  </cols>
  <sheetData>
    <row r="1" spans="1:19" ht="34.5" customHeight="1">
      <c r="K1" s="48" t="s">
        <v>64</v>
      </c>
      <c r="L1" s="48"/>
      <c r="M1" s="48"/>
      <c r="N1" s="48"/>
      <c r="O1" s="48"/>
      <c r="P1" s="48"/>
      <c r="Q1" s="48"/>
      <c r="R1" s="48"/>
      <c r="S1" s="48"/>
    </row>
    <row r="2" spans="1:19" ht="73.5" customHeight="1">
      <c r="A2" s="1" t="s">
        <v>63</v>
      </c>
      <c r="C2" s="49" t="s">
        <v>65</v>
      </c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</row>
    <row r="3" spans="1:19" ht="23.25" customHeight="1">
      <c r="B3" s="50" t="s">
        <v>4</v>
      </c>
      <c r="C3" s="52" t="s">
        <v>5</v>
      </c>
      <c r="D3" s="54" t="s">
        <v>29</v>
      </c>
      <c r="E3" s="52" t="s">
        <v>30</v>
      </c>
      <c r="F3" s="52"/>
      <c r="G3" s="52"/>
      <c r="H3" s="52"/>
      <c r="I3" s="52"/>
      <c r="J3" s="52"/>
      <c r="K3" s="52"/>
      <c r="L3" s="52"/>
      <c r="M3" s="52"/>
      <c r="N3" s="52"/>
      <c r="O3" s="52"/>
      <c r="P3" s="52" t="s">
        <v>31</v>
      </c>
      <c r="Q3" s="52"/>
      <c r="R3" s="52"/>
      <c r="S3" s="52"/>
    </row>
    <row r="4" spans="1:19" ht="84.75" customHeight="1">
      <c r="B4" s="50"/>
      <c r="C4" s="52"/>
      <c r="D4" s="54"/>
      <c r="E4" s="23" t="s">
        <v>32</v>
      </c>
      <c r="F4" s="52" t="s">
        <v>33</v>
      </c>
      <c r="G4" s="52"/>
      <c r="H4" s="52" t="s">
        <v>34</v>
      </c>
      <c r="I4" s="52"/>
      <c r="J4" s="52" t="s">
        <v>35</v>
      </c>
      <c r="K4" s="52"/>
      <c r="L4" s="52" t="s">
        <v>36</v>
      </c>
      <c r="M4" s="52"/>
      <c r="N4" s="52" t="s">
        <v>37</v>
      </c>
      <c r="O4" s="52"/>
      <c r="P4" s="23" t="s">
        <v>38</v>
      </c>
      <c r="Q4" s="23" t="s">
        <v>39</v>
      </c>
      <c r="R4" s="23" t="s">
        <v>40</v>
      </c>
      <c r="S4" s="17" t="s">
        <v>41</v>
      </c>
    </row>
    <row r="5" spans="1:19">
      <c r="B5" s="51"/>
      <c r="C5" s="53"/>
      <c r="D5" s="18" t="s">
        <v>27</v>
      </c>
      <c r="E5" s="14" t="s">
        <v>27</v>
      </c>
      <c r="F5" s="19" t="s">
        <v>42</v>
      </c>
      <c r="G5" s="14" t="s">
        <v>27</v>
      </c>
      <c r="H5" s="14" t="s">
        <v>43</v>
      </c>
      <c r="I5" s="14" t="s">
        <v>27</v>
      </c>
      <c r="J5" s="14" t="s">
        <v>43</v>
      </c>
      <c r="K5" s="14" t="s">
        <v>27</v>
      </c>
      <c r="L5" s="14" t="s">
        <v>43</v>
      </c>
      <c r="M5" s="14" t="s">
        <v>27</v>
      </c>
      <c r="N5" s="14" t="s">
        <v>44</v>
      </c>
      <c r="O5" s="14" t="s">
        <v>27</v>
      </c>
      <c r="P5" s="14" t="s">
        <v>27</v>
      </c>
      <c r="Q5" s="14" t="s">
        <v>27</v>
      </c>
      <c r="R5" s="14" t="s">
        <v>27</v>
      </c>
      <c r="S5" s="20" t="s">
        <v>27</v>
      </c>
    </row>
    <row r="6" spans="1:19">
      <c r="B6" s="46">
        <v>1</v>
      </c>
      <c r="C6" s="14">
        <v>2</v>
      </c>
      <c r="D6" s="14">
        <v>3</v>
      </c>
      <c r="E6" s="14">
        <v>4</v>
      </c>
      <c r="F6" s="19">
        <v>5</v>
      </c>
      <c r="G6" s="14">
        <v>6</v>
      </c>
      <c r="H6" s="14">
        <v>7</v>
      </c>
      <c r="I6" s="14">
        <v>8</v>
      </c>
      <c r="J6" s="14">
        <v>9</v>
      </c>
      <c r="K6" s="14">
        <v>10</v>
      </c>
      <c r="L6" s="14">
        <v>11</v>
      </c>
      <c r="M6" s="14">
        <v>12</v>
      </c>
      <c r="N6" s="14">
        <v>13</v>
      </c>
      <c r="O6" s="14">
        <v>14</v>
      </c>
      <c r="P6" s="14">
        <v>15</v>
      </c>
      <c r="Q6" s="14">
        <v>16</v>
      </c>
      <c r="R6" s="14">
        <v>17</v>
      </c>
      <c r="S6" s="14">
        <v>18</v>
      </c>
    </row>
    <row r="7" spans="1:19">
      <c r="B7" s="12" t="s">
        <v>50</v>
      </c>
      <c r="C7" s="30"/>
      <c r="D7" s="4">
        <f>E7+G7+I7+K7+M7+O7+P7+Q7+R7+S7</f>
        <v>1241918.56</v>
      </c>
      <c r="E7" s="4">
        <f>E8</f>
        <v>0</v>
      </c>
      <c r="F7" s="13">
        <v>0</v>
      </c>
      <c r="G7" s="4">
        <f t="shared" ref="G7:S7" si="0">G8</f>
        <v>0</v>
      </c>
      <c r="H7" s="4">
        <f t="shared" si="0"/>
        <v>430</v>
      </c>
      <c r="I7" s="4">
        <f t="shared" si="0"/>
        <v>1117567.21</v>
      </c>
      <c r="J7" s="4">
        <f t="shared" si="0"/>
        <v>0</v>
      </c>
      <c r="K7" s="4">
        <f t="shared" si="0"/>
        <v>0</v>
      </c>
      <c r="L7" s="4">
        <f t="shared" si="0"/>
        <v>0</v>
      </c>
      <c r="M7" s="4">
        <f t="shared" si="0"/>
        <v>0</v>
      </c>
      <c r="N7" s="4">
        <f t="shared" si="0"/>
        <v>0</v>
      </c>
      <c r="O7" s="4">
        <f t="shared" si="0"/>
        <v>0</v>
      </c>
      <c r="P7" s="4">
        <f t="shared" si="0"/>
        <v>0</v>
      </c>
      <c r="Q7" s="4">
        <f t="shared" si="0"/>
        <v>0</v>
      </c>
      <c r="R7" s="4">
        <f t="shared" si="0"/>
        <v>0</v>
      </c>
      <c r="S7" s="4">
        <f t="shared" si="0"/>
        <v>124351.35</v>
      </c>
    </row>
    <row r="8" spans="1:19">
      <c r="A8" s="1">
        <v>1</v>
      </c>
      <c r="B8" s="2">
        <v>1</v>
      </c>
      <c r="C8" s="3" t="s">
        <v>46</v>
      </c>
      <c r="D8" s="4">
        <f>E8+G8+I8+K8+M8+O8+P8+Q8+R8+S8</f>
        <v>1241918.56</v>
      </c>
      <c r="E8" s="4">
        <v>0</v>
      </c>
      <c r="F8" s="28">
        <v>0</v>
      </c>
      <c r="G8" s="4">
        <v>0</v>
      </c>
      <c r="H8" s="29">
        <v>430</v>
      </c>
      <c r="I8" s="4">
        <v>1117567.21</v>
      </c>
      <c r="J8" s="29">
        <v>0</v>
      </c>
      <c r="K8" s="4">
        <v>0</v>
      </c>
      <c r="L8" s="29">
        <v>0</v>
      </c>
      <c r="M8" s="4">
        <v>0</v>
      </c>
      <c r="N8" s="29">
        <v>0</v>
      </c>
      <c r="O8" s="4">
        <v>0</v>
      </c>
      <c r="P8" s="4">
        <v>0</v>
      </c>
      <c r="Q8" s="29">
        <v>0</v>
      </c>
      <c r="R8" s="29">
        <v>0</v>
      </c>
      <c r="S8" s="4">
        <v>124351.35</v>
      </c>
    </row>
    <row r="9" spans="1:19">
      <c r="B9" s="12" t="s">
        <v>51</v>
      </c>
      <c r="C9" s="25"/>
      <c r="D9" s="16">
        <f>D10</f>
        <v>1608990.86</v>
      </c>
      <c r="E9" s="16">
        <f t="shared" ref="E9:S9" si="1">E10</f>
        <v>0</v>
      </c>
      <c r="F9" s="16">
        <f t="shared" si="1"/>
        <v>0</v>
      </c>
      <c r="G9" s="16">
        <f t="shared" si="1"/>
        <v>0</v>
      </c>
      <c r="H9" s="16">
        <f t="shared" si="1"/>
        <v>0</v>
      </c>
      <c r="I9" s="16">
        <f t="shared" si="1"/>
        <v>0</v>
      </c>
      <c r="J9" s="16">
        <f t="shared" si="1"/>
        <v>0</v>
      </c>
      <c r="K9" s="16">
        <f t="shared" si="1"/>
        <v>0</v>
      </c>
      <c r="L9" s="16">
        <f t="shared" si="1"/>
        <v>512.29999999999995</v>
      </c>
      <c r="M9" s="16">
        <f t="shared" si="1"/>
        <v>1453990.86</v>
      </c>
      <c r="N9" s="16">
        <f t="shared" si="1"/>
        <v>0</v>
      </c>
      <c r="O9" s="16">
        <f t="shared" si="1"/>
        <v>0</v>
      </c>
      <c r="P9" s="16">
        <f t="shared" si="1"/>
        <v>0</v>
      </c>
      <c r="Q9" s="16">
        <f t="shared" si="1"/>
        <v>0</v>
      </c>
      <c r="R9" s="16">
        <f t="shared" si="1"/>
        <v>0</v>
      </c>
      <c r="S9" s="16">
        <f t="shared" si="1"/>
        <v>155000</v>
      </c>
    </row>
    <row r="10" spans="1:19">
      <c r="A10" s="1">
        <v>1</v>
      </c>
      <c r="B10" s="10">
        <v>1</v>
      </c>
      <c r="C10" s="25" t="s">
        <v>45</v>
      </c>
      <c r="D10" s="16">
        <v>1608990.86</v>
      </c>
      <c r="E10" s="26">
        <v>0</v>
      </c>
      <c r="F10" s="27">
        <v>0</v>
      </c>
      <c r="G10" s="26">
        <v>0</v>
      </c>
      <c r="H10" s="26">
        <v>0</v>
      </c>
      <c r="I10" s="26">
        <v>0</v>
      </c>
      <c r="J10" s="26">
        <v>0</v>
      </c>
      <c r="K10" s="26">
        <v>0</v>
      </c>
      <c r="L10" s="26">
        <v>512.29999999999995</v>
      </c>
      <c r="M10" s="26">
        <v>1453990.86</v>
      </c>
      <c r="N10" s="26">
        <v>0</v>
      </c>
      <c r="O10" s="26">
        <v>0</v>
      </c>
      <c r="P10" s="26">
        <v>0</v>
      </c>
      <c r="Q10" s="26">
        <v>0</v>
      </c>
      <c r="R10" s="26">
        <v>0</v>
      </c>
      <c r="S10" s="26">
        <v>155000</v>
      </c>
    </row>
    <row r="11" spans="1:19">
      <c r="B11" s="12" t="s">
        <v>52</v>
      </c>
      <c r="C11" s="25"/>
      <c r="D11" s="16">
        <f t="shared" ref="D11:S11" si="2">SUM(D12:D14)</f>
        <v>4912204.5599999996</v>
      </c>
      <c r="E11" s="16">
        <f t="shared" si="2"/>
        <v>0</v>
      </c>
      <c r="F11" s="31">
        <f t="shared" si="2"/>
        <v>0</v>
      </c>
      <c r="G11" s="16">
        <f t="shared" si="2"/>
        <v>0</v>
      </c>
      <c r="H11" s="16">
        <f t="shared" si="2"/>
        <v>938.94</v>
      </c>
      <c r="I11" s="16">
        <f t="shared" si="2"/>
        <v>2858640.24</v>
      </c>
      <c r="J11" s="16">
        <f t="shared" si="2"/>
        <v>0</v>
      </c>
      <c r="K11" s="16">
        <f t="shared" si="2"/>
        <v>0</v>
      </c>
      <c r="L11" s="16">
        <f t="shared" si="2"/>
        <v>548.78</v>
      </c>
      <c r="M11" s="16">
        <f t="shared" si="2"/>
        <v>1568564.32</v>
      </c>
      <c r="N11" s="16">
        <f t="shared" si="2"/>
        <v>0</v>
      </c>
      <c r="O11" s="16">
        <f t="shared" si="2"/>
        <v>0</v>
      </c>
      <c r="P11" s="16">
        <f t="shared" si="2"/>
        <v>0</v>
      </c>
      <c r="Q11" s="16">
        <f t="shared" si="2"/>
        <v>0</v>
      </c>
      <c r="R11" s="16">
        <f t="shared" si="2"/>
        <v>0</v>
      </c>
      <c r="S11" s="16">
        <f t="shared" si="2"/>
        <v>485000</v>
      </c>
    </row>
    <row r="12" spans="1:19">
      <c r="B12" s="10">
        <v>1</v>
      </c>
      <c r="C12" s="25" t="s">
        <v>47</v>
      </c>
      <c r="D12" s="16">
        <f>E12+G12+I12+K12+M12+O12+P12+Q12+R12+S12</f>
        <v>1723564.32</v>
      </c>
      <c r="E12" s="26">
        <v>0</v>
      </c>
      <c r="F12" s="27">
        <v>0</v>
      </c>
      <c r="G12" s="26">
        <v>0</v>
      </c>
      <c r="H12" s="26">
        <v>0</v>
      </c>
      <c r="I12" s="26">
        <v>0</v>
      </c>
      <c r="J12" s="26">
        <v>0</v>
      </c>
      <c r="K12" s="26">
        <v>0</v>
      </c>
      <c r="L12" s="26">
        <v>548.78</v>
      </c>
      <c r="M12" s="26">
        <v>1568564.32</v>
      </c>
      <c r="N12" s="26">
        <v>0</v>
      </c>
      <c r="O12" s="26">
        <v>0</v>
      </c>
      <c r="P12" s="26">
        <v>0</v>
      </c>
      <c r="Q12" s="26">
        <v>0</v>
      </c>
      <c r="R12" s="26">
        <v>0</v>
      </c>
      <c r="S12" s="26">
        <v>155000</v>
      </c>
    </row>
    <row r="13" spans="1:19">
      <c r="B13" s="10">
        <v>2</v>
      </c>
      <c r="C13" s="25" t="s">
        <v>48</v>
      </c>
      <c r="D13" s="16">
        <f>E13+G13+I13+K13+M13+O13+P13+Q13+R13+S13</f>
        <v>1701022.44</v>
      </c>
      <c r="E13" s="26">
        <v>0</v>
      </c>
      <c r="F13" s="27">
        <v>0</v>
      </c>
      <c r="G13" s="26">
        <v>0</v>
      </c>
      <c r="H13" s="26">
        <v>500.89</v>
      </c>
      <c r="I13" s="26">
        <v>1536022.44</v>
      </c>
      <c r="J13" s="26">
        <v>0</v>
      </c>
      <c r="K13" s="26">
        <v>0</v>
      </c>
      <c r="L13" s="26">
        <v>0</v>
      </c>
      <c r="M13" s="26">
        <v>0</v>
      </c>
      <c r="N13" s="26">
        <v>0</v>
      </c>
      <c r="O13" s="26">
        <v>0</v>
      </c>
      <c r="P13" s="26">
        <v>0</v>
      </c>
      <c r="Q13" s="26">
        <v>0</v>
      </c>
      <c r="R13" s="26">
        <v>0</v>
      </c>
      <c r="S13" s="26">
        <v>165000</v>
      </c>
    </row>
    <row r="14" spans="1:19">
      <c r="B14" s="10">
        <v>3</v>
      </c>
      <c r="C14" s="25" t="s">
        <v>49</v>
      </c>
      <c r="D14" s="16">
        <f>E14+G14+I14+K14+M14+O14+P14+Q14+R14+S14</f>
        <v>1487617.8</v>
      </c>
      <c r="E14" s="26">
        <v>0</v>
      </c>
      <c r="F14" s="27">
        <v>0</v>
      </c>
      <c r="G14" s="26">
        <v>0</v>
      </c>
      <c r="H14" s="26">
        <v>438.05</v>
      </c>
      <c r="I14" s="26">
        <v>1322617.8</v>
      </c>
      <c r="J14" s="26">
        <v>0</v>
      </c>
      <c r="K14" s="26">
        <v>0</v>
      </c>
      <c r="L14" s="26">
        <v>0</v>
      </c>
      <c r="M14" s="26">
        <v>0</v>
      </c>
      <c r="N14" s="26">
        <v>0</v>
      </c>
      <c r="O14" s="26">
        <v>0</v>
      </c>
      <c r="P14" s="26">
        <v>0</v>
      </c>
      <c r="Q14" s="26">
        <v>0</v>
      </c>
      <c r="R14" s="26">
        <v>0</v>
      </c>
      <c r="S14" s="26">
        <v>165000</v>
      </c>
    </row>
    <row r="16" spans="1:19">
      <c r="C16" s="47"/>
    </row>
    <row r="17" spans="3:7" ht="15.75">
      <c r="C17" s="59" t="s">
        <v>68</v>
      </c>
      <c r="G17" s="1" t="s">
        <v>69</v>
      </c>
    </row>
  </sheetData>
  <mergeCells count="12">
    <mergeCell ref="K1:S1"/>
    <mergeCell ref="C2:R2"/>
    <mergeCell ref="B3:B5"/>
    <mergeCell ref="C3:C5"/>
    <mergeCell ref="D3:D4"/>
    <mergeCell ref="E3:O3"/>
    <mergeCell ref="P3:S3"/>
    <mergeCell ref="F4:G4"/>
    <mergeCell ref="H4:I4"/>
    <mergeCell ref="J4:K4"/>
    <mergeCell ref="L4:M4"/>
    <mergeCell ref="N4:O4"/>
  </mergeCells>
  <pageMargins left="0" right="0" top="0" bottom="0" header="0.31496062992125984" footer="0.31496062992125984"/>
  <pageSetup paperSize="9" scale="51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8"/>
  <sheetViews>
    <sheetView tabSelected="1" topLeftCell="B1" workbookViewId="0">
      <selection activeCell="C18" sqref="C18"/>
    </sheetView>
  </sheetViews>
  <sheetFormatPr defaultRowHeight="15"/>
  <cols>
    <col min="1" max="1" width="9.140625" style="1" hidden="1" customWidth="1"/>
    <col min="2" max="2" width="8.5703125" style="1" customWidth="1"/>
    <col min="3" max="3" width="50.140625" style="1" customWidth="1"/>
    <col min="4" max="4" width="9.28515625" style="1" customWidth="1"/>
    <col min="5" max="5" width="9.5703125" style="1" customWidth="1"/>
    <col min="6" max="6" width="21.85546875" style="1" customWidth="1"/>
    <col min="7" max="7" width="7.7109375" style="1" customWidth="1"/>
    <col min="8" max="8" width="8.42578125" style="1" customWidth="1"/>
    <col min="9" max="9" width="12.28515625" style="1" customWidth="1"/>
    <col min="10" max="10" width="13.5703125" style="1" customWidth="1"/>
    <col min="11" max="11" width="13" style="1" customWidth="1"/>
    <col min="12" max="12" width="12" style="1" customWidth="1"/>
    <col min="13" max="13" width="10.7109375" style="1" customWidth="1"/>
    <col min="14" max="14" width="16" style="1" customWidth="1"/>
    <col min="15" max="17" width="15.7109375" style="1" customWidth="1"/>
    <col min="18" max="18" width="15.5703125" style="1" customWidth="1"/>
    <col min="19" max="19" width="10.140625" style="1" customWidth="1"/>
    <col min="20" max="20" width="11" style="1" customWidth="1"/>
    <col min="21" max="16384" width="9.140625" style="1"/>
  </cols>
  <sheetData>
    <row r="1" spans="1:20" ht="56.25" customHeight="1">
      <c r="O1" s="48" t="s">
        <v>66</v>
      </c>
      <c r="P1" s="48"/>
      <c r="Q1" s="48"/>
      <c r="R1" s="48"/>
      <c r="S1" s="48"/>
      <c r="T1" s="48"/>
    </row>
    <row r="2" spans="1:20" ht="58.5" customHeight="1">
      <c r="C2" s="55" t="s">
        <v>67</v>
      </c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</row>
    <row r="3" spans="1:20">
      <c r="A3" s="6"/>
      <c r="B3" s="52" t="s">
        <v>4</v>
      </c>
      <c r="C3" s="52" t="s">
        <v>5</v>
      </c>
      <c r="D3" s="52" t="s">
        <v>6</v>
      </c>
      <c r="E3" s="52"/>
      <c r="F3" s="57" t="s">
        <v>7</v>
      </c>
      <c r="G3" s="57" t="s">
        <v>8</v>
      </c>
      <c r="H3" s="57" t="s">
        <v>9</v>
      </c>
      <c r="I3" s="57" t="s">
        <v>10</v>
      </c>
      <c r="J3" s="52" t="s">
        <v>11</v>
      </c>
      <c r="K3" s="52"/>
      <c r="L3" s="58" t="s">
        <v>12</v>
      </c>
      <c r="M3" s="57" t="s">
        <v>13</v>
      </c>
      <c r="N3" s="52" t="s">
        <v>14</v>
      </c>
      <c r="O3" s="52"/>
      <c r="P3" s="52"/>
      <c r="Q3" s="52"/>
      <c r="R3" s="57" t="s">
        <v>15</v>
      </c>
      <c r="S3" s="57" t="s">
        <v>16</v>
      </c>
      <c r="T3" s="57" t="s">
        <v>17</v>
      </c>
    </row>
    <row r="4" spans="1:20" ht="37.5" customHeight="1">
      <c r="B4" s="52"/>
      <c r="C4" s="52"/>
      <c r="D4" s="57" t="s">
        <v>18</v>
      </c>
      <c r="E4" s="57" t="s">
        <v>19</v>
      </c>
      <c r="F4" s="57"/>
      <c r="G4" s="57"/>
      <c r="H4" s="57"/>
      <c r="I4" s="57"/>
      <c r="J4" s="57" t="s">
        <v>20</v>
      </c>
      <c r="K4" s="57" t="s">
        <v>21</v>
      </c>
      <c r="L4" s="58"/>
      <c r="M4" s="57"/>
      <c r="N4" s="57" t="s">
        <v>20</v>
      </c>
      <c r="O4" s="57" t="s">
        <v>22</v>
      </c>
      <c r="P4" s="57" t="s">
        <v>23</v>
      </c>
      <c r="Q4" s="57" t="s">
        <v>24</v>
      </c>
      <c r="R4" s="57"/>
      <c r="S4" s="57"/>
      <c r="T4" s="57"/>
    </row>
    <row r="5" spans="1:20" ht="77.25" customHeight="1">
      <c r="B5" s="52"/>
      <c r="C5" s="52"/>
      <c r="D5" s="57"/>
      <c r="E5" s="57"/>
      <c r="F5" s="57"/>
      <c r="G5" s="57"/>
      <c r="H5" s="57"/>
      <c r="I5" s="57"/>
      <c r="J5" s="57"/>
      <c r="K5" s="57"/>
      <c r="L5" s="58"/>
      <c r="M5" s="57"/>
      <c r="N5" s="57"/>
      <c r="O5" s="57"/>
      <c r="P5" s="57"/>
      <c r="Q5" s="57"/>
      <c r="R5" s="57"/>
      <c r="S5" s="57"/>
      <c r="T5" s="57"/>
    </row>
    <row r="6" spans="1:20">
      <c r="B6" s="52"/>
      <c r="C6" s="52"/>
      <c r="D6" s="57"/>
      <c r="E6" s="57"/>
      <c r="F6" s="57"/>
      <c r="G6" s="57"/>
      <c r="H6" s="57"/>
      <c r="I6" s="7" t="s">
        <v>25</v>
      </c>
      <c r="J6" s="7" t="s">
        <v>25</v>
      </c>
      <c r="K6" s="7" t="s">
        <v>25</v>
      </c>
      <c r="L6" s="8" t="s">
        <v>26</v>
      </c>
      <c r="M6" s="57"/>
      <c r="N6" s="7" t="s">
        <v>27</v>
      </c>
      <c r="O6" s="7" t="s">
        <v>27</v>
      </c>
      <c r="P6" s="7" t="s">
        <v>27</v>
      </c>
      <c r="Q6" s="7" t="s">
        <v>27</v>
      </c>
      <c r="R6" s="7" t="s">
        <v>28</v>
      </c>
      <c r="S6" s="7" t="s">
        <v>28</v>
      </c>
      <c r="T6" s="57"/>
    </row>
    <row r="7" spans="1:20">
      <c r="B7" s="7">
        <v>1</v>
      </c>
      <c r="C7" s="7">
        <v>2</v>
      </c>
      <c r="D7" s="7">
        <v>3</v>
      </c>
      <c r="E7" s="7">
        <v>4</v>
      </c>
      <c r="F7" s="23">
        <v>5</v>
      </c>
      <c r="G7" s="7">
        <v>6</v>
      </c>
      <c r="H7" s="7">
        <v>7</v>
      </c>
      <c r="I7" s="7">
        <v>8</v>
      </c>
      <c r="J7" s="7">
        <v>9</v>
      </c>
      <c r="K7" s="7">
        <v>10</v>
      </c>
      <c r="L7" s="7">
        <v>11</v>
      </c>
      <c r="M7" s="7">
        <v>12</v>
      </c>
      <c r="N7" s="7">
        <v>13</v>
      </c>
      <c r="O7" s="7">
        <v>14</v>
      </c>
      <c r="P7" s="7">
        <v>15</v>
      </c>
      <c r="Q7" s="7">
        <v>16</v>
      </c>
      <c r="R7" s="7">
        <v>17</v>
      </c>
      <c r="S7" s="7">
        <v>18</v>
      </c>
      <c r="T7" s="7">
        <v>19</v>
      </c>
    </row>
    <row r="8" spans="1:20">
      <c r="B8" s="12" t="s">
        <v>50</v>
      </c>
      <c r="C8" s="44"/>
      <c r="D8" s="9" t="s">
        <v>0</v>
      </c>
      <c r="E8" s="9" t="s">
        <v>0</v>
      </c>
      <c r="F8" s="9" t="s">
        <v>0</v>
      </c>
      <c r="G8" s="9" t="s">
        <v>0</v>
      </c>
      <c r="H8" s="9" t="s">
        <v>0</v>
      </c>
      <c r="I8" s="36">
        <f>I9</f>
        <v>479.6</v>
      </c>
      <c r="J8" s="36">
        <f>J9</f>
        <v>319.5</v>
      </c>
      <c r="K8" s="36">
        <f>K9</f>
        <v>266.10000000000002</v>
      </c>
      <c r="L8" s="37">
        <f>L9</f>
        <v>28</v>
      </c>
      <c r="M8" s="21" t="s">
        <v>0</v>
      </c>
      <c r="N8" s="45">
        <v>1241918.56</v>
      </c>
      <c r="O8" s="45">
        <f t="shared" ref="O8:Q8" si="0">O9</f>
        <v>53865.71</v>
      </c>
      <c r="P8" s="45">
        <f t="shared" si="0"/>
        <v>53865.71</v>
      </c>
      <c r="Q8" s="45">
        <f t="shared" si="0"/>
        <v>1134187.1399999999</v>
      </c>
      <c r="R8" s="45">
        <f t="shared" ref="R8:R9" si="1">N8/J8</f>
        <v>3887.0690453834118</v>
      </c>
      <c r="S8" s="22">
        <f>S9</f>
        <v>4571.0278560250399</v>
      </c>
      <c r="T8" s="21" t="s">
        <v>0</v>
      </c>
    </row>
    <row r="9" spans="1:20">
      <c r="A9" s="1">
        <v>1</v>
      </c>
      <c r="B9" s="24">
        <v>323</v>
      </c>
      <c r="C9" s="32" t="s">
        <v>46</v>
      </c>
      <c r="D9" s="33">
        <v>1959</v>
      </c>
      <c r="E9" s="33"/>
      <c r="F9" s="34" t="s">
        <v>3</v>
      </c>
      <c r="G9" s="35">
        <v>2</v>
      </c>
      <c r="H9" s="35">
        <v>2</v>
      </c>
      <c r="I9" s="36">
        <v>479.6</v>
      </c>
      <c r="J9" s="36">
        <v>319.5</v>
      </c>
      <c r="K9" s="36">
        <v>266.10000000000002</v>
      </c>
      <c r="L9" s="37">
        <v>28</v>
      </c>
      <c r="M9" s="38" t="s">
        <v>2</v>
      </c>
      <c r="N9" s="39">
        <v>1241918.56</v>
      </c>
      <c r="O9" s="40">
        <v>53865.71</v>
      </c>
      <c r="P9" s="41">
        <v>53865.71</v>
      </c>
      <c r="Q9" s="41">
        <v>1134187.1399999999</v>
      </c>
      <c r="R9" s="41">
        <f t="shared" si="1"/>
        <v>3887.0690453834118</v>
      </c>
      <c r="S9" s="42">
        <v>4571.0278560250399</v>
      </c>
      <c r="T9" s="43" t="s">
        <v>53</v>
      </c>
    </row>
    <row r="10" spans="1:20">
      <c r="B10" s="12" t="s">
        <v>51</v>
      </c>
      <c r="C10" s="25"/>
      <c r="D10" s="7" t="s">
        <v>0</v>
      </c>
      <c r="E10" s="7" t="s">
        <v>0</v>
      </c>
      <c r="F10" s="23" t="s">
        <v>0</v>
      </c>
      <c r="G10" s="7" t="s">
        <v>0</v>
      </c>
      <c r="H10" s="7" t="s">
        <v>0</v>
      </c>
      <c r="I10" s="15">
        <f>I11</f>
        <v>509.99</v>
      </c>
      <c r="J10" s="15">
        <f t="shared" ref="J10:L10" si="2">J11</f>
        <v>315.8</v>
      </c>
      <c r="K10" s="15">
        <f t="shared" si="2"/>
        <v>315.8</v>
      </c>
      <c r="L10" s="11">
        <f t="shared" si="2"/>
        <v>14</v>
      </c>
      <c r="M10" s="7" t="s">
        <v>0</v>
      </c>
      <c r="N10" s="16">
        <v>1608990.86</v>
      </c>
      <c r="O10" s="16">
        <f t="shared" ref="O10:Q10" si="3">O11</f>
        <v>67084.67</v>
      </c>
      <c r="P10" s="16">
        <f t="shared" si="3"/>
        <v>67084.67</v>
      </c>
      <c r="Q10" s="16">
        <f t="shared" si="3"/>
        <v>1474821.5200000003</v>
      </c>
      <c r="R10" s="16">
        <f>N10/J10</f>
        <v>5094.9678910702978</v>
      </c>
      <c r="S10" s="16">
        <f>S11</f>
        <v>5094.9678784040516</v>
      </c>
      <c r="T10" s="7" t="s">
        <v>0</v>
      </c>
    </row>
    <row r="11" spans="1:20">
      <c r="B11" s="10">
        <v>361</v>
      </c>
      <c r="C11" s="25" t="s">
        <v>45</v>
      </c>
      <c r="D11" s="10" t="s">
        <v>54</v>
      </c>
      <c r="E11" s="10"/>
      <c r="F11" s="14" t="s">
        <v>3</v>
      </c>
      <c r="G11" s="10" t="s">
        <v>55</v>
      </c>
      <c r="H11" s="10" t="s">
        <v>56</v>
      </c>
      <c r="I11" s="15">
        <v>509.99</v>
      </c>
      <c r="J11" s="15">
        <v>315.8</v>
      </c>
      <c r="K11" s="15">
        <f>J11</f>
        <v>315.8</v>
      </c>
      <c r="L11" s="11">
        <v>14</v>
      </c>
      <c r="M11" s="10" t="s">
        <v>2</v>
      </c>
      <c r="N11" s="16">
        <v>1608990.86</v>
      </c>
      <c r="O11" s="16">
        <v>67084.67</v>
      </c>
      <c r="P11" s="16">
        <v>67084.67</v>
      </c>
      <c r="Q11" s="16">
        <f>N11-O11-P11</f>
        <v>1474821.5200000003</v>
      </c>
      <c r="R11" s="16">
        <f>N11/J11</f>
        <v>5094.9678910702978</v>
      </c>
      <c r="S11" s="16">
        <v>5094.9678784040516</v>
      </c>
      <c r="T11" s="5" t="s">
        <v>57</v>
      </c>
    </row>
    <row r="12" spans="1:20">
      <c r="B12" s="12" t="s">
        <v>52</v>
      </c>
      <c r="C12" s="25"/>
      <c r="D12" s="7" t="s">
        <v>0</v>
      </c>
      <c r="E12" s="7" t="s">
        <v>0</v>
      </c>
      <c r="F12" s="23" t="s">
        <v>0</v>
      </c>
      <c r="G12" s="7" t="s">
        <v>0</v>
      </c>
      <c r="H12" s="7" t="s">
        <v>0</v>
      </c>
      <c r="I12" s="15">
        <f>SUM(I13:I15)</f>
        <v>1515.1</v>
      </c>
      <c r="J12" s="15">
        <f>SUM(J13:J15)</f>
        <v>970.00000000000011</v>
      </c>
      <c r="K12" s="15">
        <f>SUM(K13:K15)</f>
        <v>970.00000000000011</v>
      </c>
      <c r="L12" s="11">
        <f>SUM(L13:L15)</f>
        <v>75</v>
      </c>
      <c r="M12" s="7" t="s">
        <v>0</v>
      </c>
      <c r="N12" s="16">
        <v>4912204.5599999996</v>
      </c>
      <c r="O12" s="16">
        <f>SUM(O13:O15)</f>
        <v>134343.82999999999</v>
      </c>
      <c r="P12" s="16">
        <f t="shared" ref="P12:Q12" si="4">SUM(P13:P15)</f>
        <v>134343.82999999999</v>
      </c>
      <c r="Q12" s="16">
        <f t="shared" si="4"/>
        <v>4643516.9000000004</v>
      </c>
      <c r="R12" s="16">
        <f t="shared" ref="R12:R15" si="5">N12/I12</f>
        <v>3242.1652432182696</v>
      </c>
      <c r="S12" s="16">
        <f>MAX(S13:S15)</f>
        <v>6094.640458274398</v>
      </c>
      <c r="T12" s="7" t="s">
        <v>0</v>
      </c>
    </row>
    <row r="13" spans="1:20">
      <c r="B13" s="10">
        <v>849</v>
      </c>
      <c r="C13" s="25" t="s">
        <v>47</v>
      </c>
      <c r="D13" s="10" t="s">
        <v>58</v>
      </c>
      <c r="E13" s="10"/>
      <c r="F13" s="14" t="s">
        <v>3</v>
      </c>
      <c r="G13" s="10" t="s">
        <v>55</v>
      </c>
      <c r="H13" s="10" t="s">
        <v>55</v>
      </c>
      <c r="I13" s="15">
        <v>479.3</v>
      </c>
      <c r="J13" s="15">
        <v>282.8</v>
      </c>
      <c r="K13" s="15">
        <f>J13</f>
        <v>282.8</v>
      </c>
      <c r="L13" s="11">
        <v>24</v>
      </c>
      <c r="M13" s="10" t="s">
        <v>2</v>
      </c>
      <c r="N13" s="16">
        <v>1723564.32</v>
      </c>
      <c r="O13" s="16">
        <v>47137.75</v>
      </c>
      <c r="P13" s="16">
        <v>47137.75</v>
      </c>
      <c r="Q13" s="16">
        <v>1629288.82</v>
      </c>
      <c r="R13" s="16">
        <f t="shared" si="5"/>
        <v>3596.003171291467</v>
      </c>
      <c r="S13" s="16">
        <v>6094.640458274398</v>
      </c>
      <c r="T13" s="5" t="s">
        <v>59</v>
      </c>
    </row>
    <row r="14" spans="1:20">
      <c r="B14" s="10">
        <v>850</v>
      </c>
      <c r="C14" s="25" t="s">
        <v>48</v>
      </c>
      <c r="D14" s="10" t="s">
        <v>60</v>
      </c>
      <c r="E14" s="10"/>
      <c r="F14" s="14" t="s">
        <v>1</v>
      </c>
      <c r="G14" s="10" t="s">
        <v>55</v>
      </c>
      <c r="H14" s="10" t="s">
        <v>55</v>
      </c>
      <c r="I14" s="15">
        <v>551.70000000000005</v>
      </c>
      <c r="J14" s="15">
        <v>365.1</v>
      </c>
      <c r="K14" s="15">
        <f>J14</f>
        <v>365.1</v>
      </c>
      <c r="L14" s="11">
        <v>27</v>
      </c>
      <c r="M14" s="10" t="s">
        <v>2</v>
      </c>
      <c r="N14" s="16">
        <v>1701022.44</v>
      </c>
      <c r="O14" s="16">
        <v>46521.24</v>
      </c>
      <c r="P14" s="16">
        <v>46521.24</v>
      </c>
      <c r="Q14" s="16">
        <v>1607979.96</v>
      </c>
      <c r="R14" s="16">
        <f t="shared" si="5"/>
        <v>3083.2380641653067</v>
      </c>
      <c r="S14" s="16">
        <v>4659.5803292248702</v>
      </c>
      <c r="T14" s="5" t="s">
        <v>61</v>
      </c>
    </row>
    <row r="15" spans="1:20">
      <c r="B15" s="10">
        <v>851</v>
      </c>
      <c r="C15" s="25" t="s">
        <v>49</v>
      </c>
      <c r="D15" s="10" t="s">
        <v>54</v>
      </c>
      <c r="E15" s="10"/>
      <c r="F15" s="14" t="s">
        <v>3</v>
      </c>
      <c r="G15" s="10" t="s">
        <v>55</v>
      </c>
      <c r="H15" s="10" t="s">
        <v>55</v>
      </c>
      <c r="I15" s="15">
        <v>484.1</v>
      </c>
      <c r="J15" s="15">
        <v>322.10000000000002</v>
      </c>
      <c r="K15" s="15">
        <f>J15</f>
        <v>322.10000000000002</v>
      </c>
      <c r="L15" s="11">
        <v>24</v>
      </c>
      <c r="M15" s="10" t="s">
        <v>2</v>
      </c>
      <c r="N15" s="16">
        <v>1487617.8</v>
      </c>
      <c r="O15" s="16">
        <v>40684.839999999997</v>
      </c>
      <c r="P15" s="16">
        <v>40684.839999999997</v>
      </c>
      <c r="Q15" s="16">
        <v>1406248.1199999999</v>
      </c>
      <c r="R15" s="16">
        <f t="shared" si="5"/>
        <v>3072.9555876884942</v>
      </c>
      <c r="S15" s="16">
        <v>4619.0135330642661</v>
      </c>
      <c r="T15" s="5" t="s">
        <v>62</v>
      </c>
    </row>
    <row r="18" spans="3:6" ht="15.75">
      <c r="C18" s="59" t="s">
        <v>68</v>
      </c>
      <c r="D18" s="60"/>
      <c r="E18" s="60"/>
      <c r="F18" s="61" t="s">
        <v>69</v>
      </c>
    </row>
  </sheetData>
  <mergeCells count="24">
    <mergeCell ref="N3:Q3"/>
    <mergeCell ref="R3:R5"/>
    <mergeCell ref="H3:H6"/>
    <mergeCell ref="B3:B6"/>
    <mergeCell ref="C3:C6"/>
    <mergeCell ref="D3:E3"/>
    <mergeCell ref="F3:F6"/>
    <mergeCell ref="G3:G6"/>
    <mergeCell ref="O1:T1"/>
    <mergeCell ref="C2:S2"/>
    <mergeCell ref="S3:S5"/>
    <mergeCell ref="T3:T6"/>
    <mergeCell ref="D4:D6"/>
    <mergeCell ref="E4:E6"/>
    <mergeCell ref="J4:J5"/>
    <mergeCell ref="K4:K5"/>
    <mergeCell ref="N4:N5"/>
    <mergeCell ref="O4:O5"/>
    <mergeCell ref="P4:P5"/>
    <mergeCell ref="Q4:Q5"/>
    <mergeCell ref="I3:I5"/>
    <mergeCell ref="J3:K3"/>
    <mergeCell ref="L3:L5"/>
    <mergeCell ref="M3:M6"/>
  </mergeCells>
  <pageMargins left="0" right="0" top="0" bottom="0" header="0.31496062992125984" footer="0.31496062992125984"/>
  <pageSetup paperSize="9" scale="52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Реестр</vt:lpstr>
      <vt:lpstr>Перечень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Николаевна Базжина</dc:creator>
  <cp:lastModifiedBy>Владелец</cp:lastModifiedBy>
  <cp:lastPrinted>2017-03-22T13:34:35Z</cp:lastPrinted>
  <dcterms:created xsi:type="dcterms:W3CDTF">2017-02-03T13:25:41Z</dcterms:created>
  <dcterms:modified xsi:type="dcterms:W3CDTF">2017-03-22T13:34:53Z</dcterms:modified>
</cp:coreProperties>
</file>